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lev.lattik\Downloads\"/>
    </mc:Choice>
  </mc:AlternateContent>
  <xr:revisionPtr revIDLastSave="0" documentId="8_{1E0BD6BA-9A71-463F-A42F-0520CF8BD83C}" xr6:coauthVersionLast="47" xr6:coauthVersionMax="47" xr10:uidLastSave="{00000000-0000-0000-0000-000000000000}"/>
  <bookViews>
    <workbookView xWindow="-120" yWindow="-120" windowWidth="29040" windowHeight="15840" xr2:uid="{BA3F5A50-07F0-4220-8755-EB75A167B366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D7" i="1" s="1"/>
  <c r="B23" i="1" l="1"/>
  <c r="C23" i="1" s="1"/>
  <c r="D10" i="1" l="1"/>
  <c r="B9" i="1"/>
  <c r="C9" i="1"/>
  <c r="D17" i="1" l="1"/>
  <c r="B10" i="1"/>
  <c r="C10" i="1" s="1"/>
  <c r="C6" i="1" s="1"/>
  <c r="D18" i="1"/>
  <c r="D21" i="1" l="1"/>
  <c r="D24" i="1" s="1"/>
  <c r="D26" i="1" s="1"/>
  <c r="C7" i="1"/>
  <c r="C17" i="1" s="1"/>
  <c r="C8" i="1"/>
  <c r="C18" i="1" s="1"/>
  <c r="B6" i="1"/>
  <c r="B7" i="1" l="1"/>
  <c r="B17" i="1" s="1"/>
  <c r="B8" i="1"/>
  <c r="B18" i="1" s="1"/>
  <c r="B14" i="1" l="1"/>
  <c r="C14" i="1"/>
  <c r="C13" i="1"/>
  <c r="B13" i="1"/>
  <c r="C21" i="1" l="1"/>
  <c r="C24" i="1" s="1"/>
  <c r="C26" i="1" s="1"/>
  <c r="B21" i="1"/>
  <c r="B24" i="1" s="1"/>
  <c r="B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Kaili Hendla</author>
  </authors>
  <commentList>
    <comment ref="D6" authorId="0" shapeId="0" xr:uid="{BEA5177E-049E-4223-98AB-9252EF4938A6}">
      <text>
        <r>
          <rPr>
            <b/>
            <sz val="9"/>
            <color indexed="81"/>
            <rFont val="Segoe UI"/>
            <charset val="1"/>
          </rPr>
          <t>Kaili Hendla:</t>
        </r>
        <r>
          <rPr>
            <sz val="9"/>
            <color indexed="81"/>
            <rFont val="Segoe UI"/>
            <charset val="1"/>
          </rPr>
          <t xml:space="preserve">
selline töötajate arv võimaldab täita kehtestatava suhtarvu nõude. Seejuures on arvestatud, et töötajate arv katab kõikide töötajate puhkuse 21,5 tööpäeval aastas, samuti töölt puudumise haiguse või muu põhjuse tõttu 7 tööpäeval aastas. Tõenäoliselt tegelikkuses jääb töötajate arv väiksemaks. </t>
        </r>
      </text>
    </comment>
  </commentList>
</comments>
</file>

<file path=xl/sharedStrings.xml><?xml version="1.0" encoding="utf-8"?>
<sst xmlns="http://schemas.openxmlformats.org/spreadsheetml/2006/main" count="31" uniqueCount="29">
  <si>
    <t>Hooldaja</t>
  </si>
  <si>
    <t>Abihooldaja</t>
  </si>
  <si>
    <t>Hooldajaid kokku</t>
  </si>
  <si>
    <t>Täida rohelisega veerud</t>
  </si>
  <si>
    <t>Hooldajate-abihooldajate osakaal</t>
  </si>
  <si>
    <t>Sisendandmed</t>
  </si>
  <si>
    <t/>
  </si>
  <si>
    <t>Arvestused kliendi kohta kuus</t>
  </si>
  <si>
    <t>Isikukaitsevahendid</t>
  </si>
  <si>
    <t>Tavaklient</t>
  </si>
  <si>
    <t>SHV</t>
  </si>
  <si>
    <t>KOKKU hoolduskulu</t>
  </si>
  <si>
    <t>Hooldaja tööjõukulu kliendi kohta kuus</t>
  </si>
  <si>
    <t>neist hooldustöötajaid</t>
  </si>
  <si>
    <t>neist abihooldustöötajaid</t>
  </si>
  <si>
    <t>Hooldaja koolitus, tööriietus, vaktsineerimine</t>
  </si>
  <si>
    <t>Keskmine</t>
  </si>
  <si>
    <t>Teenuskohti</t>
  </si>
  <si>
    <t>Eelarveline kulu, aastas</t>
  </si>
  <si>
    <t>Brutopalk kuus</t>
  </si>
  <si>
    <t>Arvestused 2024. aasta kohta</t>
  </si>
  <si>
    <t>(arvestatud, et keskmine klientide arv on 10% väiksem kui teenuskohtade arv)</t>
  </si>
  <si>
    <t>arvestatud teenuskohtade täituvusega 90%, st tühjade kohtade kulu jaotatakse olemasolevate kliendite vahel</t>
  </si>
  <si>
    <t>SKA mudel</t>
  </si>
  <si>
    <t>Hooldajaid teenuskoha kohta</t>
  </si>
  <si>
    <t>arvestatud Iru hooldekodu kuluga (34€/kuus kliendi kohta)</t>
  </si>
  <si>
    <t>Märkus/juhend</t>
  </si>
  <si>
    <t>arvestades määrusega kehtestatavaid miinimumnõudeid 2026 tuleks keskmiseks näitajaks 0,26 hooldajat teenuskoha kohta (2024.a kontekstis oluliselt ülehinnatud)</t>
  </si>
  <si>
    <t xml:space="preserve">Rahandusministeeriumi poolt koostatud (juuni 2023) soovituslik näidiskalkulaator hoolduskulude võrdlemiseks.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</si>
</sst>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rgb="FF0070C0"/>
      <name val="Calibri"/>
      <family val="2"/>
      <charset val="186"/>
      <scheme val="minor"/>
    </font>
    <font>
      <b/>
      <sz val="9"/>
      <color indexed="81"/>
      <name val="Segoe UI"/>
      <charset val="1"/>
    </font>
    <font>
      <sz val="9"/>
      <color indexed="81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2" fillId="0" borderId="0" xfId="0" applyFont="1"/>
    <xf numFmtId="1" fontId="0" fillId="0" borderId="0" xfId="0" applyNumberFormat="1"/>
    <xf numFmtId="0" fontId="0" fillId="3" borderId="0" xfId="0" applyFill="1"/>
    <xf numFmtId="1" fontId="0" fillId="3" borderId="1" xfId="0" applyNumberFormat="1" applyFill="1" applyBorder="1"/>
    <xf numFmtId="0" fontId="2" fillId="0" borderId="0" xfId="0" applyFont="1" applyAlignment="1">
      <alignment horizontal="center"/>
    </xf>
    <xf numFmtId="2" fontId="0" fillId="0" borderId="1" xfId="0" applyNumberFormat="1" applyBorder="1"/>
    <xf numFmtId="0" fontId="0" fillId="0" borderId="0" xfId="0" quotePrefix="1"/>
    <xf numFmtId="1" fontId="0" fillId="0" borderId="1" xfId="0" applyNumberFormat="1" applyBorder="1"/>
    <xf numFmtId="0" fontId="2" fillId="0" borderId="1" xfId="0" applyFont="1" applyBorder="1"/>
    <xf numFmtId="1" fontId="2" fillId="2" borderId="1" xfId="0" applyNumberFormat="1" applyFont="1" applyFill="1" applyBorder="1"/>
    <xf numFmtId="0" fontId="3" fillId="0" borderId="0" xfId="0" applyFont="1"/>
    <xf numFmtId="2" fontId="0" fillId="0" borderId="0" xfId="0" applyNumberFormat="1"/>
    <xf numFmtId="0" fontId="4" fillId="0" borderId="0" xfId="0" applyFont="1"/>
    <xf numFmtId="3" fontId="0" fillId="3" borderId="1" xfId="0" applyNumberFormat="1" applyFill="1" applyBorder="1"/>
    <xf numFmtId="3" fontId="0" fillId="0" borderId="1" xfId="0" applyNumberFormat="1" applyBorder="1"/>
    <xf numFmtId="9" fontId="0" fillId="0" borderId="1" xfId="1" applyFont="1" applyFill="1" applyBorder="1"/>
    <xf numFmtId="0" fontId="2" fillId="4" borderId="1" xfId="0" applyFont="1" applyFill="1" applyBorder="1"/>
    <xf numFmtId="3" fontId="0" fillId="4" borderId="1" xfId="0" applyNumberFormat="1" applyFill="1" applyBorder="1"/>
    <xf numFmtId="0" fontId="2" fillId="0" borderId="0" xfId="0" applyFont="1" applyAlignment="1">
      <alignment horizontal="left"/>
    </xf>
  </cellXfs>
  <cellStyles count="2">
    <cellStyle name="Normaallaad" xfId="0" builtinId="0"/>
    <cellStyle name="Prot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58FC4-F65A-47E5-B0AD-2F4790698829}">
  <dimension ref="A1:N29"/>
  <sheetViews>
    <sheetView tabSelected="1" zoomScale="140" zoomScaleNormal="140" workbookViewId="0">
      <selection activeCell="E2" sqref="E2"/>
    </sheetView>
  </sheetViews>
  <sheetFormatPr defaultRowHeight="15" x14ac:dyDescent="0.25"/>
  <cols>
    <col min="1" max="1" width="42" customWidth="1"/>
    <col min="2" max="3" width="11.7109375" customWidth="1"/>
    <col min="4" max="4" width="12.28515625" customWidth="1"/>
    <col min="5" max="5" width="96.5703125" customWidth="1"/>
    <col min="6" max="6" width="22.5703125" bestFit="1" customWidth="1"/>
    <col min="14" max="14" width="11" bestFit="1" customWidth="1"/>
  </cols>
  <sheetData>
    <row r="1" spans="1:14" x14ac:dyDescent="0.25">
      <c r="A1" t="s">
        <v>28</v>
      </c>
    </row>
    <row r="3" spans="1:14" x14ac:dyDescent="0.25">
      <c r="A3" s="2" t="s">
        <v>20</v>
      </c>
    </row>
    <row r="4" spans="1:14" x14ac:dyDescent="0.25">
      <c r="B4" s="6" t="s">
        <v>9</v>
      </c>
      <c r="C4" s="6" t="s">
        <v>10</v>
      </c>
      <c r="D4" s="6" t="s">
        <v>16</v>
      </c>
      <c r="E4" s="20" t="s">
        <v>26</v>
      </c>
    </row>
    <row r="5" spans="1:14" x14ac:dyDescent="0.25">
      <c r="A5" s="2" t="s">
        <v>5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 x14ac:dyDescent="0.25">
      <c r="A6" s="10" t="s">
        <v>2</v>
      </c>
      <c r="B6" s="16">
        <f>B9*B10</f>
        <v>841.21037463976927</v>
      </c>
      <c r="C6" s="16">
        <f>C9*C10</f>
        <v>2077.7896253602303</v>
      </c>
      <c r="D6" s="15">
        <v>2919</v>
      </c>
      <c r="E6" s="4" t="s">
        <v>3</v>
      </c>
    </row>
    <row r="7" spans="1:14" x14ac:dyDescent="0.25">
      <c r="A7" s="1" t="s">
        <v>13</v>
      </c>
      <c r="B7" s="16">
        <f>B$6*$D7/$D$6</f>
        <v>716.13832853025917</v>
      </c>
      <c r="C7" s="16">
        <f>C$6*$D7/$D$6</f>
        <v>1768.8616714697403</v>
      </c>
      <c r="D7" s="15">
        <f>D6-D8</f>
        <v>2485</v>
      </c>
    </row>
    <row r="8" spans="1:14" x14ac:dyDescent="0.25">
      <c r="A8" s="1" t="s">
        <v>14</v>
      </c>
      <c r="B8" s="16">
        <f>B$6*$D8/$D$6</f>
        <v>125.07204610951005</v>
      </c>
      <c r="C8" s="16">
        <f>C$6*$D8/$D$6</f>
        <v>308.92795389048985</v>
      </c>
      <c r="D8" s="15">
        <f>ROUND(D6*0.1487,0)</f>
        <v>434</v>
      </c>
    </row>
    <row r="9" spans="1:14" x14ac:dyDescent="0.25">
      <c r="A9" s="10" t="s">
        <v>17</v>
      </c>
      <c r="B9" s="15">
        <f>D9*0.35</f>
        <v>3888.4999999999995</v>
      </c>
      <c r="C9" s="15">
        <f>D9*0.65</f>
        <v>7221.5</v>
      </c>
      <c r="D9" s="15">
        <v>11110</v>
      </c>
    </row>
    <row r="10" spans="1:14" x14ac:dyDescent="0.25">
      <c r="A10" s="1" t="s">
        <v>24</v>
      </c>
      <c r="B10" s="7">
        <f>D6/(B9+C9*1.33)</f>
        <v>0.21633287248033159</v>
      </c>
      <c r="C10" s="7">
        <f>B10*1.33</f>
        <v>0.287722720398841</v>
      </c>
      <c r="D10" s="7">
        <f>D6/D9</f>
        <v>0.26273627362736274</v>
      </c>
      <c r="E10" s="12" t="s">
        <v>27</v>
      </c>
    </row>
    <row r="11" spans="1:14" x14ac:dyDescent="0.25">
      <c r="C11" s="13"/>
    </row>
    <row r="12" spans="1:14" x14ac:dyDescent="0.25">
      <c r="A12" s="2" t="s">
        <v>19</v>
      </c>
    </row>
    <row r="13" spans="1:14" x14ac:dyDescent="0.25">
      <c r="A13" s="1" t="s">
        <v>0</v>
      </c>
      <c r="B13" s="9">
        <f>D13</f>
        <v>1345.4</v>
      </c>
      <c r="C13" s="9">
        <f>D13</f>
        <v>1345.4</v>
      </c>
      <c r="D13" s="5">
        <v>1345.4</v>
      </c>
    </row>
    <row r="14" spans="1:14" x14ac:dyDescent="0.25">
      <c r="A14" s="1" t="s">
        <v>1</v>
      </c>
      <c r="B14" s="9">
        <f>D14</f>
        <v>1191</v>
      </c>
      <c r="C14" s="9">
        <f>D14</f>
        <v>1191</v>
      </c>
      <c r="D14" s="5">
        <v>1191</v>
      </c>
    </row>
    <row r="16" spans="1:14" x14ac:dyDescent="0.25">
      <c r="A16" s="2" t="s">
        <v>4</v>
      </c>
    </row>
    <row r="17" spans="1:5" x14ac:dyDescent="0.25">
      <c r="A17" s="1" t="s">
        <v>0</v>
      </c>
      <c r="B17" s="17">
        <f>B7/B6</f>
        <v>0.85131894484412463</v>
      </c>
      <c r="C17" s="17">
        <f t="shared" ref="C17:D17" si="0">C7/C6</f>
        <v>0.85131894484412463</v>
      </c>
      <c r="D17" s="17">
        <f t="shared" si="0"/>
        <v>0.85131894484412474</v>
      </c>
    </row>
    <row r="18" spans="1:5" x14ac:dyDescent="0.25">
      <c r="A18" s="1" t="s">
        <v>1</v>
      </c>
      <c r="B18" s="17">
        <f>B8/B6</f>
        <v>0.14868105515587529</v>
      </c>
      <c r="C18" s="17">
        <f t="shared" ref="C18:D18" si="1">C8/C6</f>
        <v>0.14868105515587529</v>
      </c>
      <c r="D18" s="17">
        <f t="shared" si="1"/>
        <v>0.14868105515587529</v>
      </c>
    </row>
    <row r="20" spans="1:5" x14ac:dyDescent="0.25">
      <c r="A20" s="2" t="s">
        <v>7</v>
      </c>
      <c r="B20" s="3"/>
      <c r="C20" s="3"/>
    </row>
    <row r="21" spans="1:5" x14ac:dyDescent="0.25">
      <c r="A21" s="1" t="s">
        <v>12</v>
      </c>
      <c r="B21" s="9">
        <f>(B13*1.338*B17+B14*1.338*B18)*B10/0.9</f>
        <v>425.31754155242612</v>
      </c>
      <c r="C21" s="9">
        <f t="shared" ref="C21:D21" si="2">(C13*1.338*C17+C14*1.338*C18)*C10/0.9</f>
        <v>565.67233026472672</v>
      </c>
      <c r="D21" s="9">
        <f t="shared" si="2"/>
        <v>516.54815421542162</v>
      </c>
      <c r="E21" t="s">
        <v>22</v>
      </c>
    </row>
    <row r="22" spans="1:5" x14ac:dyDescent="0.25">
      <c r="A22" s="1" t="s">
        <v>15</v>
      </c>
      <c r="B22" s="5">
        <v>36</v>
      </c>
      <c r="C22" s="5">
        <v>36</v>
      </c>
      <c r="D22" s="5">
        <v>36</v>
      </c>
      <c r="E22" t="s">
        <v>23</v>
      </c>
    </row>
    <row r="23" spans="1:5" x14ac:dyDescent="0.25">
      <c r="A23" s="1" t="s">
        <v>8</v>
      </c>
      <c r="B23" s="5">
        <f>D23/(0.35+1.33*0.65)</f>
        <v>27.995059695347877</v>
      </c>
      <c r="C23" s="5">
        <f>B23*1.33</f>
        <v>37.233429394812674</v>
      </c>
      <c r="D23" s="5">
        <v>34</v>
      </c>
      <c r="E23" t="s">
        <v>25</v>
      </c>
    </row>
    <row r="24" spans="1:5" x14ac:dyDescent="0.25">
      <c r="A24" s="10" t="s">
        <v>11</v>
      </c>
      <c r="B24" s="11">
        <f>SUM(B21:B23)</f>
        <v>489.31260124777401</v>
      </c>
      <c r="C24" s="11">
        <f>SUM(C21:C23)</f>
        <v>638.9057596595394</v>
      </c>
      <c r="D24" s="11">
        <f>SUM(D21:D23)</f>
        <v>586.54815421542162</v>
      </c>
    </row>
    <row r="25" spans="1:5" x14ac:dyDescent="0.25">
      <c r="D25" s="8" t="s">
        <v>6</v>
      </c>
    </row>
    <row r="26" spans="1:5" x14ac:dyDescent="0.25">
      <c r="A26" s="18" t="s">
        <v>18</v>
      </c>
      <c r="B26" s="19">
        <f t="shared" ref="B26:C26" si="3">B24*12*B9*0.9</f>
        <v>20549074.139481265</v>
      </c>
      <c r="C26" s="19">
        <f t="shared" si="3"/>
        <v>49829665.788518727</v>
      </c>
      <c r="D26" s="19">
        <f>D24*12*D9*0.9</f>
        <v>70378739.928000018</v>
      </c>
      <c r="E26" t="s">
        <v>21</v>
      </c>
    </row>
    <row r="28" spans="1:5" x14ac:dyDescent="0.25">
      <c r="B28" s="8"/>
    </row>
    <row r="29" spans="1:5" x14ac:dyDescent="0.25">
      <c r="B29" s="8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Andrus Jõgi</dc:creator>
  <cp:lastModifiedBy>Kalev Lattik</cp:lastModifiedBy>
  <dcterms:created xsi:type="dcterms:W3CDTF">2023-05-04T12:10:28Z</dcterms:created>
  <dcterms:modified xsi:type="dcterms:W3CDTF">2023-08-24T06:22:02Z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1592444605</vt:i4>
  </property>
  <property fmtid="{D5CDD505-2E9C-101B-9397-08002B2CF9AE}" pid="3" name="_NewReviewCycle">
    <vt:lpwstr/>
  </property>
  <property fmtid="{D5CDD505-2E9C-101B-9397-08002B2CF9AE}" pid="4" name="_EmailSubject">
    <vt:lpwstr>Hoolduskulu näidis kodulehele</vt:lpwstr>
  </property>
  <property fmtid="{D5CDD505-2E9C-101B-9397-08002B2CF9AE}" pid="5" name="_AuthorEmail">
    <vt:lpwstr>mariliis.raidma@sotsiaalkindlustusamet.ee</vt:lpwstr>
  </property>
  <property fmtid="{D5CDD505-2E9C-101B-9397-08002B2CF9AE}" pid="6" name="_AuthorEmailDisplayName">
    <vt:lpwstr>Mariliis Raidma</vt:lpwstr>
  </property>
  <property fmtid="{D5CDD505-2E9C-101B-9397-08002B2CF9AE}" pid="7" name="_ReviewingToolsShownOnce">
    <vt:lpwstr/>
  </property>
</Properties>
</file>